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D:\Users\JMartiR\OneDrive - Consejo Superior de la Judicatura\Escritorio\MATRIZ DE RIESGOS 2025\PRIMER TRIMESTRE 2025 MATRIZ DE RIESGOS ADMINISTRACIÓN\"/>
    </mc:Choice>
  </mc:AlternateContent>
  <xr:revisionPtr revIDLastSave="0" documentId="8_{60708AB8-6614-4C0B-9577-292C8960721C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EJECUCIÓN PAA" sheetId="1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1" l="1"/>
  <c r="F14" i="11"/>
  <c r="F15" i="11"/>
  <c r="F16" i="11"/>
  <c r="D13" i="11"/>
  <c r="C13" i="11"/>
  <c r="K5" i="11"/>
  <c r="M5" i="11" s="1"/>
  <c r="L5" i="11"/>
  <c r="H14" i="11" l="1"/>
  <c r="H13" i="11"/>
  <c r="H16" i="11"/>
  <c r="D17" i="11" l="1"/>
  <c r="H15" i="11" l="1"/>
  <c r="H17" i="11" s="1"/>
  <c r="C17" i="11"/>
  <c r="F13" i="11" l="1"/>
  <c r="F12" i="11" s="1"/>
</calcChain>
</file>

<file path=xl/sharedStrings.xml><?xml version="1.0" encoding="utf-8"?>
<sst xmlns="http://schemas.openxmlformats.org/spreadsheetml/2006/main" count="21" uniqueCount="21">
  <si>
    <t>Periodo</t>
  </si>
  <si>
    <t>Analisis Primer Trimestre</t>
  </si>
  <si>
    <t>Analisis Segundo Trimestre</t>
  </si>
  <si>
    <t>Analisis Tercer Trimestre</t>
  </si>
  <si>
    <t>Analisis Cuarto Trimestre</t>
  </si>
  <si>
    <t>Valor programado</t>
  </si>
  <si>
    <t>Valor Ejecutado</t>
  </si>
  <si>
    <t>% Meta alcanzada</t>
  </si>
  <si>
    <t>Meta Propuesta</t>
  </si>
  <si>
    <t>2025</t>
  </si>
  <si>
    <t>1-2025</t>
  </si>
  <si>
    <t>2-2025</t>
  </si>
  <si>
    <t>3-2025</t>
  </si>
  <si>
    <t>4-2025</t>
  </si>
  <si>
    <t>1 trimestre</t>
  </si>
  <si>
    <t>sub02</t>
  </si>
  <si>
    <t>sub08</t>
  </si>
  <si>
    <t>sub09</t>
  </si>
  <si>
    <t>programado/apropiacion</t>
  </si>
  <si>
    <t>ejecutado/compromiso</t>
  </si>
  <si>
    <t xml:space="preserve">Durante el primer trimestre de 2025, se llevaron a cabo los procesos de adquisición de bienes y servicios planeados en el PAA, pero una vez adjudicados se reducen los valores de los contratos, dando como resultado una diferencia entre lo programado y lo ejecutado para esta vigencia.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</si>
</sst>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* #,##0_-;\-* #,##0_-;_-* &quot;-&quot;??_-;_-@_-"/>
    <numFmt numFmtId="166" formatCode="_-&quot;$&quot;* #,##0_-;\-&quot;$&quot;* #,##0_-;_-&quot;$&quot;* &quot;-&quot;??_-;_-@_-"/>
    <numFmt numFmtId="167" formatCode="&quot;$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justify"/>
    </xf>
    <xf numFmtId="0" fontId="2" fillId="0" borderId="1" xfId="0" applyFont="1" applyFill="1" applyBorder="1" applyAlignment="1">
      <alignment horizontal="center"/>
    </xf>
    <xf numFmtId="0" fontId="3" fillId="0" borderId="0" xfId="0" applyFont="1"/>
    <xf numFmtId="49" fontId="3" fillId="0" borderId="5" xfId="0" applyNumberFormat="1" applyFont="1" applyBorder="1" applyAlignment="1">
      <alignment horizontal="center"/>
    </xf>
    <xf numFmtId="166" fontId="3" fillId="0" borderId="2" xfId="1" applyNumberFormat="1" applyFont="1" applyBorder="1" applyAlignment="1"/>
    <xf numFmtId="165" fontId="3" fillId="0" borderId="5" xfId="1" applyNumberFormat="1" applyFont="1" applyBorder="1" applyAlignment="1">
      <alignment horizontal="center"/>
    </xf>
    <xf numFmtId="165" fontId="3" fillId="0" borderId="5" xfId="1" applyNumberFormat="1" applyFont="1" applyBorder="1" applyAlignment="1"/>
    <xf numFmtId="166" fontId="3" fillId="0" borderId="0" xfId="0" applyNumberFormat="1" applyFont="1"/>
    <xf numFmtId="166" fontId="3" fillId="0" borderId="3" xfId="1" applyNumberFormat="1" applyFont="1" applyBorder="1" applyAlignment="1"/>
    <xf numFmtId="164" fontId="3" fillId="0" borderId="3" xfId="1" applyNumberFormat="1" applyFont="1" applyBorder="1" applyAlignment="1"/>
    <xf numFmtId="49" fontId="3" fillId="0" borderId="6" xfId="0" applyNumberFormat="1" applyFont="1" applyBorder="1" applyAlignment="1">
      <alignment horizontal="center"/>
    </xf>
    <xf numFmtId="164" fontId="3" fillId="0" borderId="4" xfId="1" applyNumberFormat="1" applyFont="1" applyBorder="1" applyAlignment="1"/>
    <xf numFmtId="165" fontId="3" fillId="0" borderId="6" xfId="1" applyNumberFormat="1" applyFont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10" fontId="4" fillId="0" borderId="0" xfId="2" applyNumberFormat="1" applyFont="1" applyFill="1" applyBorder="1" applyAlignment="1">
      <alignment horizontal="center" vertical="center"/>
    </xf>
    <xf numFmtId="164" fontId="3" fillId="0" borderId="0" xfId="3" applyFont="1"/>
    <xf numFmtId="164" fontId="3" fillId="0" borderId="0" xfId="0" applyNumberFormat="1" applyFont="1"/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center"/>
    </xf>
    <xf numFmtId="165" fontId="3" fillId="0" borderId="8" xfId="1" applyNumberFormat="1" applyFont="1" applyBorder="1" applyAlignment="1"/>
    <xf numFmtId="165" fontId="3" fillId="0" borderId="9" xfId="1" applyNumberFormat="1" applyFont="1" applyBorder="1" applyAlignment="1"/>
    <xf numFmtId="4" fontId="3" fillId="0" borderId="0" xfId="0" applyNumberFormat="1" applyFont="1"/>
    <xf numFmtId="49" fontId="3" fillId="0" borderId="0" xfId="0" applyNumberFormat="1" applyFont="1" applyBorder="1" applyAlignment="1">
      <alignment horizontal="center"/>
    </xf>
    <xf numFmtId="165" fontId="3" fillId="0" borderId="0" xfId="1" applyNumberFormat="1" applyFont="1" applyBorder="1" applyAlignment="1">
      <alignment horizontal="center"/>
    </xf>
    <xf numFmtId="165" fontId="3" fillId="0" borderId="0" xfId="1" applyNumberFormat="1" applyFont="1" applyBorder="1" applyAlignment="1"/>
    <xf numFmtId="167" fontId="5" fillId="0" borderId="0" xfId="1" applyNumberFormat="1" applyFont="1" applyBorder="1" applyAlignment="1"/>
    <xf numFmtId="164" fontId="5" fillId="0" borderId="0" xfId="1" applyNumberFormat="1" applyFont="1" applyBorder="1" applyAlignment="1"/>
    <xf numFmtId="167" fontId="3" fillId="0" borderId="0" xfId="0" applyNumberFormat="1" applyFont="1"/>
    <xf numFmtId="4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</cellXfs>
  <cellStyles count="4">
    <cellStyle name="Millares" xfId="1" builtinId="3"/>
    <cellStyle name="Moneda" xfId="3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57151</xdr:rowOff>
    </xdr:from>
    <xdr:to>
      <xdr:col>3</xdr:col>
      <xdr:colOff>123826</xdr:colOff>
      <xdr:row>9</xdr:row>
      <xdr:rowOff>123826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AA7D7CB-A44D-40B2-9766-14EA7D8CF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57151"/>
          <a:ext cx="4076700" cy="2838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8"/>
  <sheetViews>
    <sheetView tabSelected="1" zoomScale="130" zoomScaleNormal="130" workbookViewId="0">
      <selection activeCell="C20" sqref="C20"/>
    </sheetView>
  </sheetViews>
  <sheetFormatPr baseColWidth="10" defaultRowHeight="12.75" x14ac:dyDescent="0.2"/>
  <cols>
    <col min="1" max="1" width="3" style="4" customWidth="1"/>
    <col min="2" max="2" width="29.28515625" style="4" customWidth="1"/>
    <col min="3" max="3" width="27" style="4" customWidth="1"/>
    <col min="4" max="4" width="26.85546875" style="4" customWidth="1"/>
    <col min="5" max="5" width="19.28515625" style="4" customWidth="1"/>
    <col min="6" max="6" width="19" style="4" customWidth="1"/>
    <col min="7" max="7" width="2.5703125" style="4" customWidth="1"/>
    <col min="8" max="8" width="17.28515625" style="4" customWidth="1"/>
    <col min="9" max="9" width="3.28515625" style="4" customWidth="1"/>
    <col min="10" max="10" width="6.5703125" style="4" customWidth="1"/>
    <col min="11" max="11" width="16.140625" style="4" customWidth="1"/>
    <col min="12" max="12" width="18.28515625" style="4" customWidth="1"/>
    <col min="13" max="13" width="18.140625" style="4" customWidth="1"/>
    <col min="14" max="14" width="23" style="4" customWidth="1"/>
    <col min="15" max="15" width="23.7109375" style="4" customWidth="1"/>
    <col min="16" max="16384" width="11.42578125" style="4"/>
  </cols>
  <sheetData>
    <row r="1" spans="2:13" x14ac:dyDescent="0.2">
      <c r="J1" s="4" t="s">
        <v>14</v>
      </c>
      <c r="K1" s="4" t="s">
        <v>18</v>
      </c>
      <c r="L1" s="4" t="s">
        <v>19</v>
      </c>
    </row>
    <row r="2" spans="2:13" ht="35.25" customHeight="1" x14ac:dyDescent="0.2">
      <c r="C2" s="24"/>
      <c r="D2" s="40"/>
      <c r="E2" s="40"/>
      <c r="J2" s="38" t="s">
        <v>15</v>
      </c>
      <c r="K2" s="37">
        <v>1258762933</v>
      </c>
      <c r="L2" s="37">
        <v>506570300</v>
      </c>
      <c r="M2" s="37"/>
    </row>
    <row r="3" spans="2:13" ht="42" customHeight="1" x14ac:dyDescent="0.2">
      <c r="C3" s="24"/>
      <c r="D3" s="40"/>
      <c r="E3" s="40"/>
      <c r="J3" s="38" t="s">
        <v>16</v>
      </c>
      <c r="K3" s="37">
        <v>10564808922</v>
      </c>
      <c r="L3" s="37">
        <v>4281432366</v>
      </c>
      <c r="M3" s="37"/>
    </row>
    <row r="4" spans="2:13" ht="16.5" customHeight="1" x14ac:dyDescent="0.2">
      <c r="C4" s="41"/>
      <c r="D4" s="40"/>
      <c r="E4" s="40"/>
      <c r="J4" s="38" t="s">
        <v>17</v>
      </c>
      <c r="K4" s="37">
        <v>695289983</v>
      </c>
      <c r="L4" s="37">
        <v>280601510</v>
      </c>
      <c r="M4" s="37"/>
    </row>
    <row r="5" spans="2:13" ht="18.75" customHeight="1" x14ac:dyDescent="0.2">
      <c r="C5" s="41"/>
      <c r="D5" s="40"/>
      <c r="E5" s="40"/>
      <c r="K5" s="37">
        <f>SUM(K2:K4)</f>
        <v>12518861838</v>
      </c>
      <c r="L5" s="37">
        <f>SUM(L2:L4)</f>
        <v>5068604176</v>
      </c>
      <c r="M5" s="37">
        <f>+K5-L5</f>
        <v>7450257662</v>
      </c>
    </row>
    <row r="6" spans="2:13" ht="23.25" customHeight="1" x14ac:dyDescent="0.2">
      <c r="C6" s="24"/>
      <c r="D6" s="25"/>
      <c r="E6" s="25"/>
      <c r="K6" s="37"/>
      <c r="L6" s="37"/>
      <c r="M6" s="37"/>
    </row>
    <row r="7" spans="2:13" ht="23.25" customHeight="1" x14ac:dyDescent="0.2">
      <c r="C7" s="24"/>
      <c r="D7" s="25"/>
      <c r="E7" s="25"/>
      <c r="K7" s="37"/>
      <c r="L7" s="37"/>
      <c r="M7" s="37"/>
    </row>
    <row r="8" spans="2:13" ht="23.25" customHeight="1" x14ac:dyDescent="0.2">
      <c r="C8" s="24"/>
      <c r="D8" s="25"/>
      <c r="E8" s="25"/>
    </row>
    <row r="9" spans="2:13" ht="23.25" customHeight="1" x14ac:dyDescent="0.2">
      <c r="C9" s="24"/>
      <c r="D9" s="25"/>
      <c r="E9" s="25"/>
    </row>
    <row r="10" spans="2:13" ht="23.25" customHeight="1" thickBot="1" x14ac:dyDescent="0.25">
      <c r="C10" s="22"/>
      <c r="D10" s="23"/>
      <c r="E10" s="23"/>
      <c r="L10" s="36"/>
      <c r="M10" s="29"/>
    </row>
    <row r="11" spans="2:13" ht="13.5" thickBot="1" x14ac:dyDescent="0.25">
      <c r="B11" s="1" t="s">
        <v>0</v>
      </c>
      <c r="C11" s="2" t="s">
        <v>5</v>
      </c>
      <c r="D11" s="2" t="s">
        <v>6</v>
      </c>
      <c r="E11" s="2" t="s">
        <v>8</v>
      </c>
      <c r="F11" s="3" t="s">
        <v>7</v>
      </c>
      <c r="L11" s="29"/>
      <c r="M11" s="29"/>
    </row>
    <row r="12" spans="2:13" x14ac:dyDescent="0.2">
      <c r="B12" s="26" t="s">
        <v>9</v>
      </c>
      <c r="C12" s="27">
        <v>0</v>
      </c>
      <c r="D12" s="28">
        <v>0</v>
      </c>
      <c r="E12" s="28">
        <v>100</v>
      </c>
      <c r="F12" s="27">
        <f>+F13</f>
        <v>40.487739553244843</v>
      </c>
      <c r="L12" s="29"/>
      <c r="M12" s="29"/>
    </row>
    <row r="13" spans="2:13" x14ac:dyDescent="0.2">
      <c r="B13" s="5" t="s">
        <v>10</v>
      </c>
      <c r="C13" s="6">
        <f>1258762933+10564808922+695289983</f>
        <v>12518861838</v>
      </c>
      <c r="D13" s="6">
        <f>506570300+4281432366+280601510</f>
        <v>5068604176</v>
      </c>
      <c r="E13" s="7">
        <v>100</v>
      </c>
      <c r="F13" s="8">
        <f>(D13*E13)/C13</f>
        <v>40.487739553244843</v>
      </c>
      <c r="H13" s="9">
        <f>+C13-D13</f>
        <v>7450257662</v>
      </c>
      <c r="I13" s="9"/>
      <c r="J13" s="9"/>
      <c r="K13" s="9"/>
      <c r="L13" s="29"/>
      <c r="M13" s="29"/>
    </row>
    <row r="14" spans="2:13" x14ac:dyDescent="0.2">
      <c r="B14" s="5" t="s">
        <v>11</v>
      </c>
      <c r="C14" s="10">
        <v>0</v>
      </c>
      <c r="D14" s="10">
        <v>0</v>
      </c>
      <c r="E14" s="7">
        <v>100</v>
      </c>
      <c r="F14" s="8" t="e">
        <f t="shared" ref="F14:F16" si="0">(D14*E14)/C14</f>
        <v>#DIV/0!</v>
      </c>
      <c r="H14" s="9">
        <f>+C14-D14</f>
        <v>0</v>
      </c>
    </row>
    <row r="15" spans="2:13" x14ac:dyDescent="0.2">
      <c r="B15" s="5" t="s">
        <v>12</v>
      </c>
      <c r="C15" s="10">
        <v>0</v>
      </c>
      <c r="D15" s="11">
        <v>0</v>
      </c>
      <c r="E15" s="7">
        <v>100</v>
      </c>
      <c r="F15" s="8" t="e">
        <f t="shared" si="0"/>
        <v>#DIV/0!</v>
      </c>
      <c r="H15" s="35">
        <f>+C15-D15</f>
        <v>0</v>
      </c>
    </row>
    <row r="16" spans="2:13" ht="13.5" thickBot="1" x14ac:dyDescent="0.25">
      <c r="B16" s="12" t="s">
        <v>13</v>
      </c>
      <c r="C16" s="10">
        <v>0</v>
      </c>
      <c r="D16" s="13">
        <v>0</v>
      </c>
      <c r="E16" s="14">
        <v>100</v>
      </c>
      <c r="F16" s="8" t="e">
        <f t="shared" si="0"/>
        <v>#DIV/0!</v>
      </c>
      <c r="H16" s="9">
        <f>+C16-D16</f>
        <v>0</v>
      </c>
    </row>
    <row r="17" spans="2:8" x14ac:dyDescent="0.2">
      <c r="B17" s="30"/>
      <c r="C17" s="33">
        <f>SUM(C13:C16)</f>
        <v>12518861838</v>
      </c>
      <c r="D17" s="34">
        <f>SUM(D13:D16)</f>
        <v>5068604176</v>
      </c>
      <c r="E17" s="31">
        <f>-C17-D17</f>
        <v>-17587466014</v>
      </c>
      <c r="F17" s="32"/>
      <c r="H17" s="9">
        <f>SUM(H13:H16)</f>
        <v>7450257662</v>
      </c>
    </row>
    <row r="19" spans="2:8" ht="25.5" x14ac:dyDescent="0.2">
      <c r="B19" s="15" t="s">
        <v>1</v>
      </c>
      <c r="C19" s="15" t="s">
        <v>2</v>
      </c>
      <c r="D19" s="15" t="s">
        <v>3</v>
      </c>
      <c r="E19" s="15" t="s">
        <v>4</v>
      </c>
    </row>
    <row r="20" spans="2:8" ht="117.75" customHeight="1" x14ac:dyDescent="0.2">
      <c r="B20" s="39" t="s">
        <v>20</v>
      </c>
      <c r="C20" s="16"/>
      <c r="D20" s="17"/>
      <c r="E20" s="17"/>
    </row>
    <row r="21" spans="2:8" x14ac:dyDescent="0.2">
      <c r="C21" s="18"/>
    </row>
    <row r="23" spans="2:8" x14ac:dyDescent="0.2">
      <c r="B23" s="19"/>
    </row>
    <row r="24" spans="2:8" x14ac:dyDescent="0.2">
      <c r="B24" s="19"/>
      <c r="D24" s="9"/>
    </row>
    <row r="25" spans="2:8" ht="12" customHeight="1" x14ac:dyDescent="0.2">
      <c r="B25" s="19"/>
      <c r="E25" s="29"/>
    </row>
    <row r="26" spans="2:8" x14ac:dyDescent="0.2">
      <c r="B26" s="19"/>
    </row>
    <row r="27" spans="2:8" x14ac:dyDescent="0.2">
      <c r="B27" s="19"/>
    </row>
    <row r="28" spans="2:8" x14ac:dyDescent="0.2">
      <c r="B28" s="19"/>
    </row>
    <row r="29" spans="2:8" x14ac:dyDescent="0.2">
      <c r="B29" s="19"/>
    </row>
    <row r="30" spans="2:8" x14ac:dyDescent="0.2">
      <c r="B30" s="19"/>
    </row>
    <row r="31" spans="2:8" x14ac:dyDescent="0.2">
      <c r="B31" s="19"/>
    </row>
    <row r="32" spans="2:8" x14ac:dyDescent="0.2">
      <c r="B32" s="19"/>
    </row>
    <row r="33" spans="2:6" x14ac:dyDescent="0.2">
      <c r="B33" s="19"/>
    </row>
    <row r="34" spans="2:6" x14ac:dyDescent="0.2">
      <c r="B34" s="19"/>
    </row>
    <row r="35" spans="2:6" x14ac:dyDescent="0.2">
      <c r="B35" s="19"/>
    </row>
    <row r="36" spans="2:6" x14ac:dyDescent="0.2">
      <c r="B36" s="19"/>
    </row>
    <row r="37" spans="2:6" x14ac:dyDescent="0.2">
      <c r="B37" s="20"/>
    </row>
    <row r="47" spans="2:6" x14ac:dyDescent="0.2">
      <c r="F47" s="21"/>
    </row>
    <row r="48" spans="2:6" ht="14.25" customHeight="1" x14ac:dyDescent="0.2"/>
  </sheetData>
  <mergeCells count="5">
    <mergeCell ref="D2:E2"/>
    <mergeCell ref="D3:E3"/>
    <mergeCell ref="D4:E4"/>
    <mergeCell ref="D5:E5"/>
    <mergeCell ref="C4:C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EJECUCIÓN PAA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John Oueimer Martinez Rojas</cp:lastModifiedBy>
  <dcterms:created xsi:type="dcterms:W3CDTF">2017-08-17T18:48:12Z</dcterms:created>
  <dcterms:modified xsi:type="dcterms:W3CDTF">2025-06-09T17:00:45Z</dcterms:modified>
</cp:coreProperties>
</file>